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st FIRE calculator" state="visible" r:id="rId4"/>
    <sheet sheetId="2" name="Year by year" state="visible" r:id="rId5"/>
    <sheet sheetId="3" name="By age" state="visible" r:id="rId6"/>
  </sheets>
  <definedNames>
    <definedName name="CurrentAge">'Coast FIRE calculator'!$B$6</definedName>
    <definedName name="RetirementAge">'Coast FIRE calculator'!$B$7</definedName>
    <definedName name="Spending">'Coast FIRE calculator'!$B$8</definedName>
    <definedName name="Invested">'Coast FIRE calculator'!$B$9</definedName>
    <definedName name="Monthly">'Coast FIRE calculator'!$B$10</definedName>
    <definedName name="Return">'Coast FIRE calculator'!$B$11</definedName>
    <definedName name="Inflation">'Coast FIRE calculator'!$B$12</definedName>
    <definedName name="WithdrawalRate">'Coast FIRE calculator'!$B$13</definedName>
  </definedNames>
  <calcPr calcId="171027"/>
</workbook>
</file>

<file path=xl/sharedStrings.xml><?xml version="1.0" encoding="utf-8"?>
<sst xmlns="http://schemas.openxmlformats.org/spreadsheetml/2006/main" count="43" uniqueCount="41">
  <si>
    <t>Coast FIRE calculator</t>
  </si>
  <si>
    <t>Change the green cells. Everything else updates on its own. All amounts are in today's dollars.</t>
  </si>
  <si>
    <t>Online version with a chart: mycoastfire.com</t>
  </si>
  <si>
    <t>Your inputs</t>
  </si>
  <si>
    <t>Current age</t>
  </si>
  <si>
    <t>Your age today.</t>
  </si>
  <si>
    <t>Retirement age</t>
  </si>
  <si>
    <t>When you want your portfolio to start paying for everything.</t>
  </si>
  <si>
    <t>Yearly spending in retirement</t>
  </si>
  <si>
    <t>What you expect to spend each year, in today's dollars.</t>
  </si>
  <si>
    <t>Invested today</t>
  </si>
  <si>
    <t>401(k), IRA, HSA and brokerage balances. Leave out cash and home equity.</t>
  </si>
  <si>
    <t>Monthly contribution</t>
  </si>
  <si>
    <t>What you add each month until you reach Coast FIRE.</t>
  </si>
  <si>
    <t>Expected return (yearly, before inflation)</t>
  </si>
  <si>
    <t>Long-run average for your mix of investments.</t>
  </si>
  <si>
    <t>Inflation</t>
  </si>
  <si>
    <t>Long-run US average is a little over 3%.</t>
  </si>
  <si>
    <t>Withdrawal rate</t>
  </si>
  <si>
    <t>The 4% rule comes from the Trinity Study and Bengen (1994).</t>
  </si>
  <si>
    <t>Results</t>
  </si>
  <si>
    <t>Real return</t>
  </si>
  <si>
    <t>Your return with inflation taken out.</t>
  </si>
  <si>
    <t>Years to retirement</t>
  </si>
  <si>
    <t/>
  </si>
  <si>
    <t>FIRE number</t>
  </si>
  <si>
    <t>The portfolio that pays for a year of spending at your withdrawal rate.</t>
  </si>
  <si>
    <t>Coast FIRE number</t>
  </si>
  <si>
    <t>Invest this much today and it grows into your FIRE number with no more contributions.</t>
  </si>
  <si>
    <t>Gap</t>
  </si>
  <si>
    <t>How much you still need today.</t>
  </si>
  <si>
    <t>Coast FIRE reached?</t>
  </si>
  <si>
    <t>Coast FIRE age (with contributions)</t>
  </si>
  <si>
    <t>First year-end when your balance reaches that year's Coast FIRE line. The online calculator checks monthly, so it can differ by a year.</t>
  </si>
  <si>
    <t>Educational tool, not financial advice. The math assumes a steady average return; real markets move around.</t>
  </si>
  <si>
    <t>Age</t>
  </si>
  <si>
    <t>Balance at start of year</t>
  </si>
  <si>
    <t>Contribution this year</t>
  </si>
  <si>
    <t>Coast FIRE line</t>
  </si>
  <si>
    <t>Coasting?</t>
  </si>
  <si>
    <t>Coast FIRE number by age (retiring at the age on the calculator tab, same assumptions)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</si>
</sst>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&quot;$&quot;#,##0&quot; / yr&quot;"/>
  </numFmts>
  <fonts count="9" x14ac:knownFonts="1">
    <font>
      <color theme="1"/>
      <family val="2"/>
      <scheme val="minor"/>
      <sz val="11"/>
      <name val="Calibri"/>
    </font>
    <font>
      <b/>
      <color rgb="FF0B1220"/>
      <sz val="18"/>
    </font>
    <font>
      <color rgb="FF5B6475"/>
    </font>
    <font>
      <u/>
      <color rgb="FF0A7C6F"/>
    </font>
    <font>
      <b/>
      <color rgb="FF0B1220"/>
      <sz val="13"/>
    </font>
    <font>
      <b/>
      <color rgb="FF0B1220"/>
    </font>
    <font>
      <color rgb="FF0B1220"/>
      <sz val="11"/>
    </font>
    <font>
      <b/>
      <color rgb="FF0A7C6F"/>
      <sz val="13"/>
    </font>
    <font>
      <i/>
      <color rgb="FF5B6475"/>
    </font>
  </fonts>
  <fills count="4">
    <fill>
      <patternFill patternType="none"/>
    </fill>
    <fill>
      <patternFill patternType="gray125"/>
    </fill>
    <fill>
      <patternFill patternType="solid">
        <fgColor rgb="FFE8F6F4"/>
      </patternFill>
    </fill>
    <fill>
      <patternFill patternType="solid">
        <fgColor rgb="FFF2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" fontId="5" fillId="2" borderId="0" xfId="0" applyNumberFormat="1" applyFont="1" applyFill="1"/>
    <xf numFmtId="164" fontId="5" fillId="2" borderId="0" xfId="0" applyNumberFormat="1" applyFont="1" applyFill="1"/>
    <xf numFmtId="10" fontId="5" fillId="2" borderId="0" xfId="0" applyNumberFormat="1" applyFont="1" applyFill="1"/>
    <xf numFmtId="10" fontId="6" fillId="0" borderId="0" xfId="0" applyNumberFormat="1" applyFont="1"/>
    <xf numFmtId="1" fontId="6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/>
    <xf numFmtId="49" fontId="6" fillId="0" borderId="0" xfId="0" applyNumberFormat="1" applyFont="1"/>
    <xf numFmtId="0" fontId="8" fillId="0" borderId="0" xfId="0" applyFont="1"/>
    <xf numFmtId="0" fontId="5" fillId="0" borderId="0" xfId="0" applyFont="1"/>
    <xf numFmtId="0" fontId="5" fillId="3" borderId="0" xfId="0" applyFont="1" applyFill="1"/>
    <xf numFmtId="164" fontId="0" fillId="0" borderId="0" xfId="0" applyNumberFormat="1"/>
    <xf numFmtId="165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ycoastfire.com/?utm_source=spreadsh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18" customWidth="1"/>
    <col min="3" max="3" width="7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1" x14ac:dyDescent="0.25">
      <c r="A5" s="4" t="s">
        <v>3</v>
      </c>
    </row>
    <row r="6" spans="1:3" x14ac:dyDescent="0.25">
      <c r="A6" t="s">
        <v>4</v>
      </c>
      <c r="B6" s="5">
        <v>30</v>
      </c>
      <c r="C6" s="2" t="s">
        <v>5</v>
      </c>
    </row>
    <row r="7" spans="1:3" x14ac:dyDescent="0.25">
      <c r="A7" t="s">
        <v>6</v>
      </c>
      <c r="B7" s="5">
        <v>65</v>
      </c>
      <c r="C7" s="2" t="s">
        <v>7</v>
      </c>
    </row>
    <row r="8" spans="1:3" x14ac:dyDescent="0.25">
      <c r="A8" t="s">
        <v>8</v>
      </c>
      <c r="B8" s="6">
        <v>60000</v>
      </c>
      <c r="C8" s="2" t="s">
        <v>9</v>
      </c>
    </row>
    <row r="9" spans="1:3" x14ac:dyDescent="0.25">
      <c r="A9" t="s">
        <v>10</v>
      </c>
      <c r="B9" s="6">
        <v>80000</v>
      </c>
      <c r="C9" s="2" t="s">
        <v>11</v>
      </c>
    </row>
    <row r="10" spans="1:3" x14ac:dyDescent="0.25">
      <c r="A10" t="s">
        <v>12</v>
      </c>
      <c r="B10" s="6">
        <v>2000</v>
      </c>
      <c r="C10" s="2" t="s">
        <v>13</v>
      </c>
    </row>
    <row r="11" spans="1:3" x14ac:dyDescent="0.25">
      <c r="A11" t="s">
        <v>14</v>
      </c>
      <c r="B11" s="7">
        <v>0.07</v>
      </c>
      <c r="C11" s="2" t="s">
        <v>15</v>
      </c>
    </row>
    <row r="12" spans="1:3" x14ac:dyDescent="0.25">
      <c r="A12" t="s">
        <v>16</v>
      </c>
      <c r="B12" s="7">
        <v>0.03</v>
      </c>
      <c r="C12" s="2" t="s">
        <v>17</v>
      </c>
    </row>
    <row r="13" spans="1:3" x14ac:dyDescent="0.25">
      <c r="A13" t="s">
        <v>18</v>
      </c>
      <c r="B13" s="7">
        <v>0.04</v>
      </c>
      <c r="C13" s="2" t="s">
        <v>19</v>
      </c>
    </row>
    <row r="15" spans="1:1" x14ac:dyDescent="0.25">
      <c r="A15" s="4" t="s">
        <v>20</v>
      </c>
    </row>
    <row r="16" spans="1:3" x14ac:dyDescent="0.25">
      <c r="A16" t="s">
        <v>21</v>
      </c>
      <c r="B16" s="8">
        <f>(1+Return)/(1+Inflation)-1</f>
      </c>
      <c r="C16" s="2" t="s">
        <v>22</v>
      </c>
    </row>
    <row r="17" spans="1:3" x14ac:dyDescent="0.25">
      <c r="A17" t="s">
        <v>23</v>
      </c>
      <c r="B17" s="9">
        <f>RetirementAge-CurrentAge</f>
      </c>
      <c r="C17" s="2" t="s">
        <v>24</v>
      </c>
    </row>
    <row r="18" spans="1:3" x14ac:dyDescent="0.25">
      <c r="A18" t="s">
        <v>25</v>
      </c>
      <c r="B18" s="10">
        <f>Spending/WithdrawalRate</f>
      </c>
      <c r="C18" s="2" t="s">
        <v>26</v>
      </c>
    </row>
    <row r="19" spans="1:3" x14ac:dyDescent="0.25">
      <c r="A19" t="s">
        <v>27</v>
      </c>
      <c r="B19" s="11">
        <f>B18/(1+B16)^B17</f>
      </c>
      <c r="C19" s="2" t="s">
        <v>28</v>
      </c>
    </row>
    <row r="20" spans="1:3" x14ac:dyDescent="0.25">
      <c r="A20" t="s">
        <v>29</v>
      </c>
      <c r="B20" s="10">
        <f>MAX(B19-Invested,0)</f>
      </c>
      <c r="C20" s="2" t="s">
        <v>30</v>
      </c>
    </row>
    <row r="21" spans="1:3" x14ac:dyDescent="0.25">
      <c r="A21" t="s">
        <v>31</v>
      </c>
      <c r="B21" s="12">
        <f>IF(Invested&gt;=B19,"Yes","Not yet")</f>
      </c>
      <c r="C21" s="2" t="s">
        <v>24</v>
      </c>
    </row>
    <row r="22" spans="1:3" x14ac:dyDescent="0.25">
      <c r="A22" t="s">
        <v>32</v>
      </c>
      <c r="B22" s="9">
        <f>IFERROR(INDEX('Year by year'!A:A,MATCH("Yes",'Year by year'!E:E,0)),"Not before retirement")</f>
      </c>
      <c r="C22" s="2" t="s">
        <v>33</v>
      </c>
    </row>
    <row r="24" spans="1:1" x14ac:dyDescent="0.25">
      <c r="A24" s="13" t="s">
        <v>34</v>
      </c>
    </row>
  </sheetData>
  <hyperlinks>
    <hyperlink ref="A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4" customWidth="1"/>
    <col min="3" max="3" width="22" customWidth="1"/>
    <col min="4" max="4" width="18" customWidth="1"/>
    <col min="5" max="5" width="12" customWidth="1"/>
  </cols>
  <sheetData>
    <row r="1" spans="1:5" s="14" customFormat="1" x14ac:dyDescent="0.25">
      <c r="A1" s="15" t="s">
        <v>35</v>
      </c>
      <c r="B1" s="15" t="s">
        <v>36</v>
      </c>
      <c r="C1" s="15" t="s">
        <v>37</v>
      </c>
      <c r="D1" s="15" t="s">
        <v>38</v>
      </c>
      <c r="E1" s="15" t="s">
        <v>39</v>
      </c>
    </row>
    <row r="2" spans="1:5" x14ac:dyDescent="0.25">
      <c r="A2">
        <f>CurrentAge</f>
      </c>
      <c r="B2" s="16">
        <f>Invested</f>
      </c>
      <c r="C2" s="16">
        <f>IF(OR(A2&gt;RetirementAge,B2=""),"",IF(COUNTIF(E$1:E1,"Yes")&gt;0,0,IF(B2&gt;=D2,0,Monthly*12)))</f>
      </c>
      <c r="D2" s="16">
        <f>IF(A2&gt;RetirementAge,"",'Coast FIRE calculator'!$B$18/(1+'Coast FIRE calculator'!$B$16)^(RetirementAge-A2))</f>
      </c>
      <c r="E2">
        <f>IF(OR(B2="",D2=""),"",IF(B2&gt;=D2,"Yes","No"))</f>
      </c>
    </row>
    <row r="3" spans="1:5" x14ac:dyDescent="0.25">
      <c r="A3">
        <f>A2+1</f>
      </c>
      <c r="B3" s="16">
        <f>IF(A3&gt;RetirementAge,"",B2*(1+'Coast FIRE calculator'!$B$16)+C2)</f>
      </c>
      <c r="C3" s="16">
        <f>IF(OR(A3&gt;RetirementAge,B3=""),"",IF(COUNTIF(E$1:E2,"Yes")&gt;0,0,IF(B3&gt;=D3,0,Monthly*12)))</f>
      </c>
      <c r="D3" s="16">
        <f>IF(A3&gt;RetirementAge,"",'Coast FIRE calculator'!$B$18/(1+'Coast FIRE calculator'!$B$16)^(RetirementAge-A3))</f>
      </c>
      <c r="E3">
        <f>IF(OR(B3="",D3=""),"",IF(B3&gt;=D3,"Yes","No"))</f>
      </c>
    </row>
    <row r="4" spans="1:5" x14ac:dyDescent="0.25">
      <c r="A4">
        <f>A3+1</f>
      </c>
      <c r="B4" s="16">
        <f>IF(A4&gt;RetirementAge,"",B3*(1+'Coast FIRE calculator'!$B$16)+C3)</f>
      </c>
      <c r="C4" s="16">
        <f>IF(OR(A4&gt;RetirementAge,B4=""),"",IF(COUNTIF(E$1:E3,"Yes")&gt;0,0,IF(B4&gt;=D4,0,Monthly*12)))</f>
      </c>
      <c r="D4" s="16">
        <f>IF(A4&gt;RetirementAge,"",'Coast FIRE calculator'!$B$18/(1+'Coast FIRE calculator'!$B$16)^(RetirementAge-A4))</f>
      </c>
      <c r="E4">
        <f>IF(OR(B4="",D4=""),"",IF(B4&gt;=D4,"Yes","No"))</f>
      </c>
    </row>
    <row r="5" spans="1:5" x14ac:dyDescent="0.25">
      <c r="A5">
        <f>A4+1</f>
      </c>
      <c r="B5" s="16">
        <f>IF(A5&gt;RetirementAge,"",B4*(1+'Coast FIRE calculator'!$B$16)+C4)</f>
      </c>
      <c r="C5" s="16">
        <f>IF(OR(A5&gt;RetirementAge,B5=""),"",IF(COUNTIF(E$1:E4,"Yes")&gt;0,0,IF(B5&gt;=D5,0,Monthly*12)))</f>
      </c>
      <c r="D5" s="16">
        <f>IF(A5&gt;RetirementAge,"",'Coast FIRE calculator'!$B$18/(1+'Coast FIRE calculator'!$B$16)^(RetirementAge-A5))</f>
      </c>
      <c r="E5">
        <f>IF(OR(B5="",D5=""),"",IF(B5&gt;=D5,"Yes","No"))</f>
      </c>
    </row>
    <row r="6" spans="1:5" x14ac:dyDescent="0.25">
      <c r="A6">
        <f>A5+1</f>
      </c>
      <c r="B6" s="16">
        <f>IF(A6&gt;RetirementAge,"",B5*(1+'Coast FIRE calculator'!$B$16)+C5)</f>
      </c>
      <c r="C6" s="16">
        <f>IF(OR(A6&gt;RetirementAge,B6=""),"",IF(COUNTIF(E$1:E5,"Yes")&gt;0,0,IF(B6&gt;=D6,0,Monthly*12)))</f>
      </c>
      <c r="D6" s="16">
        <f>IF(A6&gt;RetirementAge,"",'Coast FIRE calculator'!$B$18/(1+'Coast FIRE calculator'!$B$16)^(RetirementAge-A6))</f>
      </c>
      <c r="E6">
        <f>IF(OR(B6="",D6=""),"",IF(B6&gt;=D6,"Yes","No"))</f>
      </c>
    </row>
    <row r="7" spans="1:5" x14ac:dyDescent="0.25">
      <c r="A7">
        <f>A6+1</f>
      </c>
      <c r="B7" s="16">
        <f>IF(A7&gt;RetirementAge,"",B6*(1+'Coast FIRE calculator'!$B$16)+C6)</f>
      </c>
      <c r="C7" s="16">
        <f>IF(OR(A7&gt;RetirementAge,B7=""),"",IF(COUNTIF(E$1:E6,"Yes")&gt;0,0,IF(B7&gt;=D7,0,Monthly*12)))</f>
      </c>
      <c r="D7" s="16">
        <f>IF(A7&gt;RetirementAge,"",'Coast FIRE calculator'!$B$18/(1+'Coast FIRE calculator'!$B$16)^(RetirementAge-A7))</f>
      </c>
      <c r="E7">
        <f>IF(OR(B7="",D7=""),"",IF(B7&gt;=D7,"Yes","No"))</f>
      </c>
    </row>
    <row r="8" spans="1:5" x14ac:dyDescent="0.25">
      <c r="A8">
        <f>A7+1</f>
      </c>
      <c r="B8" s="16">
        <f>IF(A8&gt;RetirementAge,"",B7*(1+'Coast FIRE calculator'!$B$16)+C7)</f>
      </c>
      <c r="C8" s="16">
        <f>IF(OR(A8&gt;RetirementAge,B8=""),"",IF(COUNTIF(E$1:E7,"Yes")&gt;0,0,IF(B8&gt;=D8,0,Monthly*12)))</f>
      </c>
      <c r="D8" s="16">
        <f>IF(A8&gt;RetirementAge,"",'Coast FIRE calculator'!$B$18/(1+'Coast FIRE calculator'!$B$16)^(RetirementAge-A8))</f>
      </c>
      <c r="E8">
        <f>IF(OR(B8="",D8=""),"",IF(B8&gt;=D8,"Yes","No"))</f>
      </c>
    </row>
    <row r="9" spans="1:5" x14ac:dyDescent="0.25">
      <c r="A9">
        <f>A8+1</f>
      </c>
      <c r="B9" s="16">
        <f>IF(A9&gt;RetirementAge,"",B8*(1+'Coast FIRE calculator'!$B$16)+C8)</f>
      </c>
      <c r="C9" s="16">
        <f>IF(OR(A9&gt;RetirementAge,B9=""),"",IF(COUNTIF(E$1:E8,"Yes")&gt;0,0,IF(B9&gt;=D9,0,Monthly*12)))</f>
      </c>
      <c r="D9" s="16">
        <f>IF(A9&gt;RetirementAge,"",'Coast FIRE calculator'!$B$18/(1+'Coast FIRE calculator'!$B$16)^(RetirementAge-A9))</f>
      </c>
      <c r="E9">
        <f>IF(OR(B9="",D9=""),"",IF(B9&gt;=D9,"Yes","No"))</f>
      </c>
    </row>
    <row r="10" spans="1:5" x14ac:dyDescent="0.25">
      <c r="A10">
        <f>A9+1</f>
      </c>
      <c r="B10" s="16">
        <f>IF(A10&gt;RetirementAge,"",B9*(1+'Coast FIRE calculator'!$B$16)+C9)</f>
      </c>
      <c r="C10" s="16">
        <f>IF(OR(A10&gt;RetirementAge,B10=""),"",IF(COUNTIF(E$1:E9,"Yes")&gt;0,0,IF(B10&gt;=D10,0,Monthly*12)))</f>
      </c>
      <c r="D10" s="16">
        <f>IF(A10&gt;RetirementAge,"",'Coast FIRE calculator'!$B$18/(1+'Coast FIRE calculator'!$B$16)^(RetirementAge-A10))</f>
      </c>
      <c r="E10">
        <f>IF(OR(B10="",D10=""),"",IF(B10&gt;=D10,"Yes","No"))</f>
      </c>
    </row>
    <row r="11" spans="1:5" x14ac:dyDescent="0.25">
      <c r="A11">
        <f>A10+1</f>
      </c>
      <c r="B11" s="16">
        <f>IF(A11&gt;RetirementAge,"",B10*(1+'Coast FIRE calculator'!$B$16)+C10)</f>
      </c>
      <c r="C11" s="16">
        <f>IF(OR(A11&gt;RetirementAge,B11=""),"",IF(COUNTIF(E$1:E10,"Yes")&gt;0,0,IF(B11&gt;=D11,0,Monthly*12)))</f>
      </c>
      <c r="D11" s="16">
        <f>IF(A11&gt;RetirementAge,"",'Coast FIRE calculator'!$B$18/(1+'Coast FIRE calculator'!$B$16)^(RetirementAge-A11))</f>
      </c>
      <c r="E11">
        <f>IF(OR(B11="",D11=""),"",IF(B11&gt;=D11,"Yes","No"))</f>
      </c>
    </row>
    <row r="12" spans="1:5" x14ac:dyDescent="0.25">
      <c r="A12">
        <f>A11+1</f>
      </c>
      <c r="B12" s="16">
        <f>IF(A12&gt;RetirementAge,"",B11*(1+'Coast FIRE calculator'!$B$16)+C11)</f>
      </c>
      <c r="C12" s="16">
        <f>IF(OR(A12&gt;RetirementAge,B12=""),"",IF(COUNTIF(E$1:E11,"Yes")&gt;0,0,IF(B12&gt;=D12,0,Monthly*12)))</f>
      </c>
      <c r="D12" s="16">
        <f>IF(A12&gt;RetirementAge,"",'Coast FIRE calculator'!$B$18/(1+'Coast FIRE calculator'!$B$16)^(RetirementAge-A12))</f>
      </c>
      <c r="E12">
        <f>IF(OR(B12="",D12=""),"",IF(B12&gt;=D12,"Yes","No"))</f>
      </c>
    </row>
    <row r="13" spans="1:5" x14ac:dyDescent="0.25">
      <c r="A13">
        <f>A12+1</f>
      </c>
      <c r="B13" s="16">
        <f>IF(A13&gt;RetirementAge,"",B12*(1+'Coast FIRE calculator'!$B$16)+C12)</f>
      </c>
      <c r="C13" s="16">
        <f>IF(OR(A13&gt;RetirementAge,B13=""),"",IF(COUNTIF(E$1:E12,"Yes")&gt;0,0,IF(B13&gt;=D13,0,Monthly*12)))</f>
      </c>
      <c r="D13" s="16">
        <f>IF(A13&gt;RetirementAge,"",'Coast FIRE calculator'!$B$18/(1+'Coast FIRE calculator'!$B$16)^(RetirementAge-A13))</f>
      </c>
      <c r="E13">
        <f>IF(OR(B13="",D13=""),"",IF(B13&gt;=D13,"Yes","No"))</f>
      </c>
    </row>
    <row r="14" spans="1:5" x14ac:dyDescent="0.25">
      <c r="A14">
        <f>A13+1</f>
      </c>
      <c r="B14" s="16">
        <f>IF(A14&gt;RetirementAge,"",B13*(1+'Coast FIRE calculator'!$B$16)+C13)</f>
      </c>
      <c r="C14" s="16">
        <f>IF(OR(A14&gt;RetirementAge,B14=""),"",IF(COUNTIF(E$1:E13,"Yes")&gt;0,0,IF(B14&gt;=D14,0,Monthly*12)))</f>
      </c>
      <c r="D14" s="16">
        <f>IF(A14&gt;RetirementAge,"",'Coast FIRE calculator'!$B$18/(1+'Coast FIRE calculator'!$B$16)^(RetirementAge-A14))</f>
      </c>
      <c r="E14">
        <f>IF(OR(B14="",D14=""),"",IF(B14&gt;=D14,"Yes","No"))</f>
      </c>
    </row>
    <row r="15" spans="1:5" x14ac:dyDescent="0.25">
      <c r="A15">
        <f>A14+1</f>
      </c>
      <c r="B15" s="16">
        <f>IF(A15&gt;RetirementAge,"",B14*(1+'Coast FIRE calculator'!$B$16)+C14)</f>
      </c>
      <c r="C15" s="16">
        <f>IF(OR(A15&gt;RetirementAge,B15=""),"",IF(COUNTIF(E$1:E14,"Yes")&gt;0,0,IF(B15&gt;=D15,0,Monthly*12)))</f>
      </c>
      <c r="D15" s="16">
        <f>IF(A15&gt;RetirementAge,"",'Coast FIRE calculator'!$B$18/(1+'Coast FIRE calculator'!$B$16)^(RetirementAge-A15))</f>
      </c>
      <c r="E15">
        <f>IF(OR(B15="",D15=""),"",IF(B15&gt;=D15,"Yes","No"))</f>
      </c>
    </row>
    <row r="16" spans="1:5" x14ac:dyDescent="0.25">
      <c r="A16">
        <f>A15+1</f>
      </c>
      <c r="B16" s="16">
        <f>IF(A16&gt;RetirementAge,"",B15*(1+'Coast FIRE calculator'!$B$16)+C15)</f>
      </c>
      <c r="C16" s="16">
        <f>IF(OR(A16&gt;RetirementAge,B16=""),"",IF(COUNTIF(E$1:E15,"Yes")&gt;0,0,IF(B16&gt;=D16,0,Monthly*12)))</f>
      </c>
      <c r="D16" s="16">
        <f>IF(A16&gt;RetirementAge,"",'Coast FIRE calculator'!$B$18/(1+'Coast FIRE calculator'!$B$16)^(RetirementAge-A16))</f>
      </c>
      <c r="E16">
        <f>IF(OR(B16="",D16=""),"",IF(B16&gt;=D16,"Yes","No"))</f>
      </c>
    </row>
    <row r="17" spans="1:5" x14ac:dyDescent="0.25">
      <c r="A17">
        <f>A16+1</f>
      </c>
      <c r="B17" s="16">
        <f>IF(A17&gt;RetirementAge,"",B16*(1+'Coast FIRE calculator'!$B$16)+C16)</f>
      </c>
      <c r="C17" s="16">
        <f>IF(OR(A17&gt;RetirementAge,B17=""),"",IF(COUNTIF(E$1:E16,"Yes")&gt;0,0,IF(B17&gt;=D17,0,Monthly*12)))</f>
      </c>
      <c r="D17" s="16">
        <f>IF(A17&gt;RetirementAge,"",'Coast FIRE calculator'!$B$18/(1+'Coast FIRE calculator'!$B$16)^(RetirementAge-A17))</f>
      </c>
      <c r="E17">
        <f>IF(OR(B17="",D17=""),"",IF(B17&gt;=D17,"Yes","No"))</f>
      </c>
    </row>
    <row r="18" spans="1:5" x14ac:dyDescent="0.25">
      <c r="A18">
        <f>A17+1</f>
      </c>
      <c r="B18" s="16">
        <f>IF(A18&gt;RetirementAge,"",B17*(1+'Coast FIRE calculator'!$B$16)+C17)</f>
      </c>
      <c r="C18" s="16">
        <f>IF(OR(A18&gt;RetirementAge,B18=""),"",IF(COUNTIF(E$1:E17,"Yes")&gt;0,0,IF(B18&gt;=D18,0,Monthly*12)))</f>
      </c>
      <c r="D18" s="16">
        <f>IF(A18&gt;RetirementAge,"",'Coast FIRE calculator'!$B$18/(1+'Coast FIRE calculator'!$B$16)^(RetirementAge-A18))</f>
      </c>
      <c r="E18">
        <f>IF(OR(B18="",D18=""),"",IF(B18&gt;=D18,"Yes","No"))</f>
      </c>
    </row>
    <row r="19" spans="1:5" x14ac:dyDescent="0.25">
      <c r="A19">
        <f>A18+1</f>
      </c>
      <c r="B19" s="16">
        <f>IF(A19&gt;RetirementAge,"",B18*(1+'Coast FIRE calculator'!$B$16)+C18)</f>
      </c>
      <c r="C19" s="16">
        <f>IF(OR(A19&gt;RetirementAge,B19=""),"",IF(COUNTIF(E$1:E18,"Yes")&gt;0,0,IF(B19&gt;=D19,0,Monthly*12)))</f>
      </c>
      <c r="D19" s="16">
        <f>IF(A19&gt;RetirementAge,"",'Coast FIRE calculator'!$B$18/(1+'Coast FIRE calculator'!$B$16)^(RetirementAge-A19))</f>
      </c>
      <c r="E19">
        <f>IF(OR(B19="",D19=""),"",IF(B19&gt;=D19,"Yes","No"))</f>
      </c>
    </row>
    <row r="20" spans="1:5" x14ac:dyDescent="0.25">
      <c r="A20">
        <f>A19+1</f>
      </c>
      <c r="B20" s="16">
        <f>IF(A20&gt;RetirementAge,"",B19*(1+'Coast FIRE calculator'!$B$16)+C19)</f>
      </c>
      <c r="C20" s="16">
        <f>IF(OR(A20&gt;RetirementAge,B20=""),"",IF(COUNTIF(E$1:E19,"Yes")&gt;0,0,IF(B20&gt;=D20,0,Monthly*12)))</f>
      </c>
      <c r="D20" s="16">
        <f>IF(A20&gt;RetirementAge,"",'Coast FIRE calculator'!$B$18/(1+'Coast FIRE calculator'!$B$16)^(RetirementAge-A20))</f>
      </c>
      <c r="E20">
        <f>IF(OR(B20="",D20=""),"",IF(B20&gt;=D20,"Yes","No"))</f>
      </c>
    </row>
    <row r="21" spans="1:5" x14ac:dyDescent="0.25">
      <c r="A21">
        <f>A20+1</f>
      </c>
      <c r="B21" s="16">
        <f>IF(A21&gt;RetirementAge,"",B20*(1+'Coast FIRE calculator'!$B$16)+C20)</f>
      </c>
      <c r="C21" s="16">
        <f>IF(OR(A21&gt;RetirementAge,B21=""),"",IF(COUNTIF(E$1:E20,"Yes")&gt;0,0,IF(B21&gt;=D21,0,Monthly*12)))</f>
      </c>
      <c r="D21" s="16">
        <f>IF(A21&gt;RetirementAge,"",'Coast FIRE calculator'!$B$18/(1+'Coast FIRE calculator'!$B$16)^(RetirementAge-A21))</f>
      </c>
      <c r="E21">
        <f>IF(OR(B21="",D21=""),"",IF(B21&gt;=D21,"Yes","No"))</f>
      </c>
    </row>
    <row r="22" spans="1:5" x14ac:dyDescent="0.25">
      <c r="A22">
        <f>A21+1</f>
      </c>
      <c r="B22" s="16">
        <f>IF(A22&gt;RetirementAge,"",B21*(1+'Coast FIRE calculator'!$B$16)+C21)</f>
      </c>
      <c r="C22" s="16">
        <f>IF(OR(A22&gt;RetirementAge,B22=""),"",IF(COUNTIF(E$1:E21,"Yes")&gt;0,0,IF(B22&gt;=D22,0,Monthly*12)))</f>
      </c>
      <c r="D22" s="16">
        <f>IF(A22&gt;RetirementAge,"",'Coast FIRE calculator'!$B$18/(1+'Coast FIRE calculator'!$B$16)^(RetirementAge-A22))</f>
      </c>
      <c r="E22">
        <f>IF(OR(B22="",D22=""),"",IF(B22&gt;=D22,"Yes","No"))</f>
      </c>
    </row>
    <row r="23" spans="1:5" x14ac:dyDescent="0.25">
      <c r="A23">
        <f>A22+1</f>
      </c>
      <c r="B23" s="16">
        <f>IF(A23&gt;RetirementAge,"",B22*(1+'Coast FIRE calculator'!$B$16)+C22)</f>
      </c>
      <c r="C23" s="16">
        <f>IF(OR(A23&gt;RetirementAge,B23=""),"",IF(COUNTIF(E$1:E22,"Yes")&gt;0,0,IF(B23&gt;=D23,0,Monthly*12)))</f>
      </c>
      <c r="D23" s="16">
        <f>IF(A23&gt;RetirementAge,"",'Coast FIRE calculator'!$B$18/(1+'Coast FIRE calculator'!$B$16)^(RetirementAge-A23))</f>
      </c>
      <c r="E23">
        <f>IF(OR(B23="",D23=""),"",IF(B23&gt;=D23,"Yes","No"))</f>
      </c>
    </row>
    <row r="24" spans="1:5" x14ac:dyDescent="0.25">
      <c r="A24">
        <f>A23+1</f>
      </c>
      <c r="B24" s="16">
        <f>IF(A24&gt;RetirementAge,"",B23*(1+'Coast FIRE calculator'!$B$16)+C23)</f>
      </c>
      <c r="C24" s="16">
        <f>IF(OR(A24&gt;RetirementAge,B24=""),"",IF(COUNTIF(E$1:E23,"Yes")&gt;0,0,IF(B24&gt;=D24,0,Monthly*12)))</f>
      </c>
      <c r="D24" s="16">
        <f>IF(A24&gt;RetirementAge,"",'Coast FIRE calculator'!$B$18/(1+'Coast FIRE calculator'!$B$16)^(RetirementAge-A24))</f>
      </c>
      <c r="E24">
        <f>IF(OR(B24="",D24=""),"",IF(B24&gt;=D24,"Yes","No"))</f>
      </c>
    </row>
    <row r="25" spans="1:5" x14ac:dyDescent="0.25">
      <c r="A25">
        <f>A24+1</f>
      </c>
      <c r="B25" s="16">
        <f>IF(A25&gt;RetirementAge,"",B24*(1+'Coast FIRE calculator'!$B$16)+C24)</f>
      </c>
      <c r="C25" s="16">
        <f>IF(OR(A25&gt;RetirementAge,B25=""),"",IF(COUNTIF(E$1:E24,"Yes")&gt;0,0,IF(B25&gt;=D25,0,Monthly*12)))</f>
      </c>
      <c r="D25" s="16">
        <f>IF(A25&gt;RetirementAge,"",'Coast FIRE calculator'!$B$18/(1+'Coast FIRE calculator'!$B$16)^(RetirementAge-A25))</f>
      </c>
      <c r="E25">
        <f>IF(OR(B25="",D25=""),"",IF(B25&gt;=D25,"Yes","No"))</f>
      </c>
    </row>
    <row r="26" spans="1:5" x14ac:dyDescent="0.25">
      <c r="A26">
        <f>A25+1</f>
      </c>
      <c r="B26" s="16">
        <f>IF(A26&gt;RetirementAge,"",B25*(1+'Coast FIRE calculator'!$B$16)+C25)</f>
      </c>
      <c r="C26" s="16">
        <f>IF(OR(A26&gt;RetirementAge,B26=""),"",IF(COUNTIF(E$1:E25,"Yes")&gt;0,0,IF(B26&gt;=D26,0,Monthly*12)))</f>
      </c>
      <c r="D26" s="16">
        <f>IF(A26&gt;RetirementAge,"",'Coast FIRE calculator'!$B$18/(1+'Coast FIRE calculator'!$B$16)^(RetirementAge-A26))</f>
      </c>
      <c r="E26">
        <f>IF(OR(B26="",D26=""),"",IF(B26&gt;=D26,"Yes","No"))</f>
      </c>
    </row>
    <row r="27" spans="1:5" x14ac:dyDescent="0.25">
      <c r="A27">
        <f>A26+1</f>
      </c>
      <c r="B27" s="16">
        <f>IF(A27&gt;RetirementAge,"",B26*(1+'Coast FIRE calculator'!$B$16)+C26)</f>
      </c>
      <c r="C27" s="16">
        <f>IF(OR(A27&gt;RetirementAge,B27=""),"",IF(COUNTIF(E$1:E26,"Yes")&gt;0,0,IF(B27&gt;=D27,0,Monthly*12)))</f>
      </c>
      <c r="D27" s="16">
        <f>IF(A27&gt;RetirementAge,"",'Coast FIRE calculator'!$B$18/(1+'Coast FIRE calculator'!$B$16)^(RetirementAge-A27))</f>
      </c>
      <c r="E27">
        <f>IF(OR(B27="",D27=""),"",IF(B27&gt;=D27,"Yes","No"))</f>
      </c>
    </row>
    <row r="28" spans="1:5" x14ac:dyDescent="0.25">
      <c r="A28">
        <f>A27+1</f>
      </c>
      <c r="B28" s="16">
        <f>IF(A28&gt;RetirementAge,"",B27*(1+'Coast FIRE calculator'!$B$16)+C27)</f>
      </c>
      <c r="C28" s="16">
        <f>IF(OR(A28&gt;RetirementAge,B28=""),"",IF(COUNTIF(E$1:E27,"Yes")&gt;0,0,IF(B28&gt;=D28,0,Monthly*12)))</f>
      </c>
      <c r="D28" s="16">
        <f>IF(A28&gt;RetirementAge,"",'Coast FIRE calculator'!$B$18/(1+'Coast FIRE calculator'!$B$16)^(RetirementAge-A28))</f>
      </c>
      <c r="E28">
        <f>IF(OR(B28="",D28=""),"",IF(B28&gt;=D28,"Yes","No"))</f>
      </c>
    </row>
    <row r="29" spans="1:5" x14ac:dyDescent="0.25">
      <c r="A29">
        <f>A28+1</f>
      </c>
      <c r="B29" s="16">
        <f>IF(A29&gt;RetirementAge,"",B28*(1+'Coast FIRE calculator'!$B$16)+C28)</f>
      </c>
      <c r="C29" s="16">
        <f>IF(OR(A29&gt;RetirementAge,B29=""),"",IF(COUNTIF(E$1:E28,"Yes")&gt;0,0,IF(B29&gt;=D29,0,Monthly*12)))</f>
      </c>
      <c r="D29" s="16">
        <f>IF(A29&gt;RetirementAge,"",'Coast FIRE calculator'!$B$18/(1+'Coast FIRE calculator'!$B$16)^(RetirementAge-A29))</f>
      </c>
      <c r="E29">
        <f>IF(OR(B29="",D29=""),"",IF(B29&gt;=D29,"Yes","No"))</f>
      </c>
    </row>
    <row r="30" spans="1:5" x14ac:dyDescent="0.25">
      <c r="A30">
        <f>A29+1</f>
      </c>
      <c r="B30" s="16">
        <f>IF(A30&gt;RetirementAge,"",B29*(1+'Coast FIRE calculator'!$B$16)+C29)</f>
      </c>
      <c r="C30" s="16">
        <f>IF(OR(A30&gt;RetirementAge,B30=""),"",IF(COUNTIF(E$1:E29,"Yes")&gt;0,0,IF(B30&gt;=D30,0,Monthly*12)))</f>
      </c>
      <c r="D30" s="16">
        <f>IF(A30&gt;RetirementAge,"",'Coast FIRE calculator'!$B$18/(1+'Coast FIRE calculator'!$B$16)^(RetirementAge-A30))</f>
      </c>
      <c r="E30">
        <f>IF(OR(B30="",D30=""),"",IF(B30&gt;=D30,"Yes","No"))</f>
      </c>
    </row>
    <row r="31" spans="1:5" x14ac:dyDescent="0.25">
      <c r="A31">
        <f>A30+1</f>
      </c>
      <c r="B31" s="16">
        <f>IF(A31&gt;RetirementAge,"",B30*(1+'Coast FIRE calculator'!$B$16)+C30)</f>
      </c>
      <c r="C31" s="16">
        <f>IF(OR(A31&gt;RetirementAge,B31=""),"",IF(COUNTIF(E$1:E30,"Yes")&gt;0,0,IF(B31&gt;=D31,0,Monthly*12)))</f>
      </c>
      <c r="D31" s="16">
        <f>IF(A31&gt;RetirementAge,"",'Coast FIRE calculator'!$B$18/(1+'Coast FIRE calculator'!$B$16)^(RetirementAge-A31))</f>
      </c>
      <c r="E31">
        <f>IF(OR(B31="",D31=""),"",IF(B31&gt;=D31,"Yes","No"))</f>
      </c>
    </row>
    <row r="32" spans="1:5" x14ac:dyDescent="0.25">
      <c r="A32">
        <f>A31+1</f>
      </c>
      <c r="B32" s="16">
        <f>IF(A32&gt;RetirementAge,"",B31*(1+'Coast FIRE calculator'!$B$16)+C31)</f>
      </c>
      <c r="C32" s="16">
        <f>IF(OR(A32&gt;RetirementAge,B32=""),"",IF(COUNTIF(E$1:E31,"Yes")&gt;0,0,IF(B32&gt;=D32,0,Monthly*12)))</f>
      </c>
      <c r="D32" s="16">
        <f>IF(A32&gt;RetirementAge,"",'Coast FIRE calculator'!$B$18/(1+'Coast FIRE calculator'!$B$16)^(RetirementAge-A32))</f>
      </c>
      <c r="E32">
        <f>IF(OR(B32="",D32=""),"",IF(B32&gt;=D32,"Yes","No"))</f>
      </c>
    </row>
    <row r="33" spans="1:5" x14ac:dyDescent="0.25">
      <c r="A33">
        <f>A32+1</f>
      </c>
      <c r="B33" s="16">
        <f>IF(A33&gt;RetirementAge,"",B32*(1+'Coast FIRE calculator'!$B$16)+C32)</f>
      </c>
      <c r="C33" s="16">
        <f>IF(OR(A33&gt;RetirementAge,B33=""),"",IF(COUNTIF(E$1:E32,"Yes")&gt;0,0,IF(B33&gt;=D33,0,Monthly*12)))</f>
      </c>
      <c r="D33" s="16">
        <f>IF(A33&gt;RetirementAge,"",'Coast FIRE calculator'!$B$18/(1+'Coast FIRE calculator'!$B$16)^(RetirementAge-A33))</f>
      </c>
      <c r="E33">
        <f>IF(OR(B33="",D33=""),"",IF(B33&gt;=D33,"Yes","No"))</f>
      </c>
    </row>
    <row r="34" spans="1:5" x14ac:dyDescent="0.25">
      <c r="A34">
        <f>A33+1</f>
      </c>
      <c r="B34" s="16">
        <f>IF(A34&gt;RetirementAge,"",B33*(1+'Coast FIRE calculator'!$B$16)+C33)</f>
      </c>
      <c r="C34" s="16">
        <f>IF(OR(A34&gt;RetirementAge,B34=""),"",IF(COUNTIF(E$1:E33,"Yes")&gt;0,0,IF(B34&gt;=D34,0,Monthly*12)))</f>
      </c>
      <c r="D34" s="16">
        <f>IF(A34&gt;RetirementAge,"",'Coast FIRE calculator'!$B$18/(1+'Coast FIRE calculator'!$B$16)^(RetirementAge-A34))</f>
      </c>
      <c r="E34">
        <f>IF(OR(B34="",D34=""),"",IF(B34&gt;=D34,"Yes","No"))</f>
      </c>
    </row>
    <row r="35" spans="1:5" x14ac:dyDescent="0.25">
      <c r="A35">
        <f>A34+1</f>
      </c>
      <c r="B35" s="16">
        <f>IF(A35&gt;RetirementAge,"",B34*(1+'Coast FIRE calculator'!$B$16)+C34)</f>
      </c>
      <c r="C35" s="16">
        <f>IF(OR(A35&gt;RetirementAge,B35=""),"",IF(COUNTIF(E$1:E34,"Yes")&gt;0,0,IF(B35&gt;=D35,0,Monthly*12)))</f>
      </c>
      <c r="D35" s="16">
        <f>IF(A35&gt;RetirementAge,"",'Coast FIRE calculator'!$B$18/(1+'Coast FIRE calculator'!$B$16)^(RetirementAge-A35))</f>
      </c>
      <c r="E35">
        <f>IF(OR(B35="",D35=""),"",IF(B35&gt;=D35,"Yes","No"))</f>
      </c>
    </row>
    <row r="36" spans="1:5" x14ac:dyDescent="0.25">
      <c r="A36">
        <f>A35+1</f>
      </c>
      <c r="B36" s="16">
        <f>IF(A36&gt;RetirementAge,"",B35*(1+'Coast FIRE calculator'!$B$16)+C35)</f>
      </c>
      <c r="C36" s="16">
        <f>IF(OR(A36&gt;RetirementAge,B36=""),"",IF(COUNTIF(E$1:E35,"Yes")&gt;0,0,IF(B36&gt;=D36,0,Monthly*12)))</f>
      </c>
      <c r="D36" s="16">
        <f>IF(A36&gt;RetirementAge,"",'Coast FIRE calculator'!$B$18/(1+'Coast FIRE calculator'!$B$16)^(RetirementAge-A36))</f>
      </c>
      <c r="E36">
        <f>IF(OR(B36="",D36=""),"",IF(B36&gt;=D36,"Yes","No"))</f>
      </c>
    </row>
    <row r="37" spans="1:5" x14ac:dyDescent="0.25">
      <c r="A37">
        <f>A36+1</f>
      </c>
      <c r="B37" s="16">
        <f>IF(A37&gt;RetirementAge,"",B36*(1+'Coast FIRE calculator'!$B$16)+C36)</f>
      </c>
      <c r="C37" s="16">
        <f>IF(OR(A37&gt;RetirementAge,B37=""),"",IF(COUNTIF(E$1:E36,"Yes")&gt;0,0,IF(B37&gt;=D37,0,Monthly*12)))</f>
      </c>
      <c r="D37" s="16">
        <f>IF(A37&gt;RetirementAge,"",'Coast FIRE calculator'!$B$18/(1+'Coast FIRE calculator'!$B$16)^(RetirementAge-A37))</f>
      </c>
      <c r="E37">
        <f>IF(OR(B37="",D37=""),"",IF(B37&gt;=D37,"Yes","No"))</f>
      </c>
    </row>
    <row r="38" spans="1:5" x14ac:dyDescent="0.25">
      <c r="A38">
        <f>A37+1</f>
      </c>
      <c r="B38" s="16">
        <f>IF(A38&gt;RetirementAge,"",B37*(1+'Coast FIRE calculator'!$B$16)+C37)</f>
      </c>
      <c r="C38" s="16">
        <f>IF(OR(A38&gt;RetirementAge,B38=""),"",IF(COUNTIF(E$1:E37,"Yes")&gt;0,0,IF(B38&gt;=D38,0,Monthly*12)))</f>
      </c>
      <c r="D38" s="16">
        <f>IF(A38&gt;RetirementAge,"",'Coast FIRE calculator'!$B$18/(1+'Coast FIRE calculator'!$B$16)^(RetirementAge-A38))</f>
      </c>
      <c r="E38">
        <f>IF(OR(B38="",D38=""),"",IF(B38&gt;=D38,"Yes","No"))</f>
      </c>
    </row>
    <row r="39" spans="1:5" x14ac:dyDescent="0.25">
      <c r="A39">
        <f>A38+1</f>
      </c>
      <c r="B39" s="16">
        <f>IF(A39&gt;RetirementAge,"",B38*(1+'Coast FIRE calculator'!$B$16)+C38)</f>
      </c>
      <c r="C39" s="16">
        <f>IF(OR(A39&gt;RetirementAge,B39=""),"",IF(COUNTIF(E$1:E38,"Yes")&gt;0,0,IF(B39&gt;=D39,0,Monthly*12)))</f>
      </c>
      <c r="D39" s="16">
        <f>IF(A39&gt;RetirementAge,"",'Coast FIRE calculator'!$B$18/(1+'Coast FIRE calculator'!$B$16)^(RetirementAge-A39))</f>
      </c>
      <c r="E39">
        <f>IF(OR(B39="",D39=""),"",IF(B39&gt;=D39,"Yes","No"))</f>
      </c>
    </row>
    <row r="40" spans="1:5" x14ac:dyDescent="0.25">
      <c r="A40">
        <f>A39+1</f>
      </c>
      <c r="B40" s="16">
        <f>IF(A40&gt;RetirementAge,"",B39*(1+'Coast FIRE calculator'!$B$16)+C39)</f>
      </c>
      <c r="C40" s="16">
        <f>IF(OR(A40&gt;RetirementAge,B40=""),"",IF(COUNTIF(E$1:E39,"Yes")&gt;0,0,IF(B40&gt;=D40,0,Monthly*12)))</f>
      </c>
      <c r="D40" s="16">
        <f>IF(A40&gt;RetirementAge,"",'Coast FIRE calculator'!$B$18/(1+'Coast FIRE calculator'!$B$16)^(RetirementAge-A40))</f>
      </c>
      <c r="E40">
        <f>IF(OR(B40="",D40=""),"",IF(B40&gt;=D40,"Yes","No"))</f>
      </c>
    </row>
    <row r="41" spans="1:5" x14ac:dyDescent="0.25">
      <c r="A41">
        <f>A40+1</f>
      </c>
      <c r="B41" s="16">
        <f>IF(A41&gt;RetirementAge,"",B40*(1+'Coast FIRE calculator'!$B$16)+C40)</f>
      </c>
      <c r="C41" s="16">
        <f>IF(OR(A41&gt;RetirementAge,B41=""),"",IF(COUNTIF(E$1:E40,"Yes")&gt;0,0,IF(B41&gt;=D41,0,Monthly*12)))</f>
      </c>
      <c r="D41" s="16">
        <f>IF(A41&gt;RetirementAge,"",'Coast FIRE calculator'!$B$18/(1+'Coast FIRE calculator'!$B$16)^(RetirementAge-A41))</f>
      </c>
      <c r="E41">
        <f>IF(OR(B41="",D41=""),"",IF(B41&gt;=D41,"Yes","No"))</f>
      </c>
    </row>
    <row r="42" spans="1:5" x14ac:dyDescent="0.25">
      <c r="A42">
        <f>A41+1</f>
      </c>
      <c r="B42" s="16">
        <f>IF(A42&gt;RetirementAge,"",B41*(1+'Coast FIRE calculator'!$B$16)+C41)</f>
      </c>
      <c r="C42" s="16">
        <f>IF(OR(A42&gt;RetirementAge,B42=""),"",IF(COUNTIF(E$1:E41,"Yes")&gt;0,0,IF(B42&gt;=D42,0,Monthly*12)))</f>
      </c>
      <c r="D42" s="16">
        <f>IF(A42&gt;RetirementAge,"",'Coast FIRE calculator'!$B$18/(1+'Coast FIRE calculator'!$B$16)^(RetirementAge-A42))</f>
      </c>
      <c r="E42">
        <f>IF(OR(B42="",D42=""),"",IF(B42&gt;=D42,"Yes","No"))</f>
      </c>
    </row>
    <row r="43" spans="1:5" x14ac:dyDescent="0.25">
      <c r="A43">
        <f>A42+1</f>
      </c>
      <c r="B43" s="16">
        <f>IF(A43&gt;RetirementAge,"",B42*(1+'Coast FIRE calculator'!$B$16)+C42)</f>
      </c>
      <c r="C43" s="16">
        <f>IF(OR(A43&gt;RetirementAge,B43=""),"",IF(COUNTIF(E$1:E42,"Yes")&gt;0,0,IF(B43&gt;=D43,0,Monthly*12)))</f>
      </c>
      <c r="D43" s="16">
        <f>IF(A43&gt;RetirementAge,"",'Coast FIRE calculator'!$B$18/(1+'Coast FIRE calculator'!$B$16)^(RetirementAge-A43))</f>
      </c>
      <c r="E43">
        <f>IF(OR(B43="",D43=""),"",IF(B43&gt;=D43,"Yes","No"))</f>
      </c>
    </row>
    <row r="44" spans="1:5" x14ac:dyDescent="0.25">
      <c r="A44">
        <f>A43+1</f>
      </c>
      <c r="B44" s="16">
        <f>IF(A44&gt;RetirementAge,"",B43*(1+'Coast FIRE calculator'!$B$16)+C43)</f>
      </c>
      <c r="C44" s="16">
        <f>IF(OR(A44&gt;RetirementAge,B44=""),"",IF(COUNTIF(E$1:E43,"Yes")&gt;0,0,IF(B44&gt;=D44,0,Monthly*12)))</f>
      </c>
      <c r="D44" s="16">
        <f>IF(A44&gt;RetirementAge,"",'Coast FIRE calculator'!$B$18/(1+'Coast FIRE calculator'!$B$16)^(RetirementAge-A44))</f>
      </c>
      <c r="E44">
        <f>IF(OR(B44="",D44=""),"",IF(B44&gt;=D44,"Yes","No"))</f>
      </c>
    </row>
    <row r="45" spans="1:5" x14ac:dyDescent="0.25">
      <c r="A45">
        <f>A44+1</f>
      </c>
      <c r="B45" s="16">
        <f>IF(A45&gt;RetirementAge,"",B44*(1+'Coast FIRE calculator'!$B$16)+C44)</f>
      </c>
      <c r="C45" s="16">
        <f>IF(OR(A45&gt;RetirementAge,B45=""),"",IF(COUNTIF(E$1:E44,"Yes")&gt;0,0,IF(B45&gt;=D45,0,Monthly*12)))</f>
      </c>
      <c r="D45" s="16">
        <f>IF(A45&gt;RetirementAge,"",'Coast FIRE calculator'!$B$18/(1+'Coast FIRE calculator'!$B$16)^(RetirementAge-A45))</f>
      </c>
      <c r="E45">
        <f>IF(OR(B45="",D45=""),"",IF(B45&gt;=D45,"Yes","No"))</f>
      </c>
    </row>
    <row r="46" spans="1:5" x14ac:dyDescent="0.25">
      <c r="A46">
        <f>A45+1</f>
      </c>
      <c r="B46" s="16">
        <f>IF(A46&gt;RetirementAge,"",B45*(1+'Coast FIRE calculator'!$B$16)+C45)</f>
      </c>
      <c r="C46" s="16">
        <f>IF(OR(A46&gt;RetirementAge,B46=""),"",IF(COUNTIF(E$1:E45,"Yes")&gt;0,0,IF(B46&gt;=D46,0,Monthly*12)))</f>
      </c>
      <c r="D46" s="16">
        <f>IF(A46&gt;RetirementAge,"",'Coast FIRE calculator'!$B$18/(1+'Coast FIRE calculator'!$B$16)^(RetirementAge-A46))</f>
      </c>
      <c r="E46">
        <f>IF(OR(B46="",D46=""),"",IF(B46&gt;=D46,"Yes","No"))</f>
      </c>
    </row>
    <row r="47" spans="1:5" x14ac:dyDescent="0.25">
      <c r="A47">
        <f>A46+1</f>
      </c>
      <c r="B47" s="16">
        <f>IF(A47&gt;RetirementAge,"",B46*(1+'Coast FIRE calculator'!$B$16)+C46)</f>
      </c>
      <c r="C47" s="16">
        <f>IF(OR(A47&gt;RetirementAge,B47=""),"",IF(COUNTIF(E$1:E46,"Yes")&gt;0,0,IF(B47&gt;=D47,0,Monthly*12)))</f>
      </c>
      <c r="D47" s="16">
        <f>IF(A47&gt;RetirementAge,"",'Coast FIRE calculator'!$B$18/(1+'Coast FIRE calculator'!$B$16)^(RetirementAge-A47))</f>
      </c>
      <c r="E47">
        <f>IF(OR(B47="",D47=""),"",IF(B47&gt;=D47,"Yes","No"))</f>
      </c>
    </row>
    <row r="48" spans="1:5" x14ac:dyDescent="0.25">
      <c r="A48">
        <f>A47+1</f>
      </c>
      <c r="B48" s="16">
        <f>IF(A48&gt;RetirementAge,"",B47*(1+'Coast FIRE calculator'!$B$16)+C47)</f>
      </c>
      <c r="C48" s="16">
        <f>IF(OR(A48&gt;RetirementAge,B48=""),"",IF(COUNTIF(E$1:E47,"Yes")&gt;0,0,IF(B48&gt;=D48,0,Monthly*12)))</f>
      </c>
      <c r="D48" s="16">
        <f>IF(A48&gt;RetirementAge,"",'Coast FIRE calculator'!$B$18/(1+'Coast FIRE calculator'!$B$16)^(RetirementAge-A48))</f>
      </c>
      <c r="E48">
        <f>IF(OR(B48="",D48=""),"",IF(B48&gt;=D48,"Yes","No"))</f>
      </c>
    </row>
    <row r="49" spans="1:5" x14ac:dyDescent="0.25">
      <c r="A49">
        <f>A48+1</f>
      </c>
      <c r="B49" s="16">
        <f>IF(A49&gt;RetirementAge,"",B48*(1+'Coast FIRE calculator'!$B$16)+C48)</f>
      </c>
      <c r="C49" s="16">
        <f>IF(OR(A49&gt;RetirementAge,B49=""),"",IF(COUNTIF(E$1:E48,"Yes")&gt;0,0,IF(B49&gt;=D49,0,Monthly*12)))</f>
      </c>
      <c r="D49" s="16">
        <f>IF(A49&gt;RetirementAge,"",'Coast FIRE calculator'!$B$18/(1+'Coast FIRE calculator'!$B$16)^(RetirementAge-A49))</f>
      </c>
      <c r="E49">
        <f>IF(OR(B49="",D49=""),"",IF(B49&gt;=D49,"Yes","No"))</f>
      </c>
    </row>
    <row r="50" spans="1:5" x14ac:dyDescent="0.25">
      <c r="A50">
        <f>A49+1</f>
      </c>
      <c r="B50" s="16">
        <f>IF(A50&gt;RetirementAge,"",B49*(1+'Coast FIRE calculator'!$B$16)+C49)</f>
      </c>
      <c r="C50" s="16">
        <f>IF(OR(A50&gt;RetirementAge,B50=""),"",IF(COUNTIF(E$1:E49,"Yes")&gt;0,0,IF(B50&gt;=D50,0,Monthly*12)))</f>
      </c>
      <c r="D50" s="16">
        <f>IF(A50&gt;RetirementAge,"",'Coast FIRE calculator'!$B$18/(1+'Coast FIRE calculator'!$B$16)^(RetirementAge-A50))</f>
      </c>
      <c r="E50">
        <f>IF(OR(B50="",D50=""),"",IF(B50&gt;=D50,"Yes","No"))</f>
      </c>
    </row>
    <row r="51" spans="1:5" x14ac:dyDescent="0.25">
      <c r="A51">
        <f>A50+1</f>
      </c>
      <c r="B51" s="16">
        <f>IF(A51&gt;RetirementAge,"",B50*(1+'Coast FIRE calculator'!$B$16)+C50)</f>
      </c>
      <c r="C51" s="16">
        <f>IF(OR(A51&gt;RetirementAge,B51=""),"",IF(COUNTIF(E$1:E50,"Yes")&gt;0,0,IF(B51&gt;=D51,0,Monthly*12)))</f>
      </c>
      <c r="D51" s="16">
        <f>IF(A51&gt;RetirementAge,"",'Coast FIRE calculator'!$B$18/(1+'Coast FIRE calculator'!$B$16)^(RetirementAge-A51))</f>
      </c>
      <c r="E51">
        <f>IF(OR(B51="",D51=""),"",IF(B51&gt;=D51,"Yes","No"))</f>
      </c>
    </row>
    <row r="52" spans="1:5" x14ac:dyDescent="0.25">
      <c r="A52">
        <f>A51+1</f>
      </c>
      <c r="B52" s="16">
        <f>IF(A52&gt;RetirementAge,"",B51*(1+'Coast FIRE calculator'!$B$16)+C51)</f>
      </c>
      <c r="C52" s="16">
        <f>IF(OR(A52&gt;RetirementAge,B52=""),"",IF(COUNTIF(E$1:E51,"Yes")&gt;0,0,IF(B52&gt;=D52,0,Monthly*12)))</f>
      </c>
      <c r="D52" s="16">
        <f>IF(A52&gt;RetirementAge,"",'Coast FIRE calculator'!$B$18/(1+'Coast FIRE calculator'!$B$16)^(RetirementAge-A52))</f>
      </c>
      <c r="E52">
        <f>IF(OR(B52="",D52=""),"",IF(B52&gt;=D52,"Yes","No"))</f>
      </c>
    </row>
    <row r="53" spans="1:5" x14ac:dyDescent="0.25">
      <c r="A53">
        <f>A52+1</f>
      </c>
      <c r="B53" s="16">
        <f>IF(A53&gt;RetirementAge,"",B52*(1+'Coast FIRE calculator'!$B$16)+C52)</f>
      </c>
      <c r="C53" s="16">
        <f>IF(OR(A53&gt;RetirementAge,B53=""),"",IF(COUNTIF(E$1:E52,"Yes")&gt;0,0,IF(B53&gt;=D53,0,Monthly*12)))</f>
      </c>
      <c r="D53" s="16">
        <f>IF(A53&gt;RetirementAge,"",'Coast FIRE calculator'!$B$18/(1+'Coast FIRE calculator'!$B$16)^(RetirementAge-A53))</f>
      </c>
      <c r="E53">
        <f>IF(OR(B53="",D53=""),"",IF(B53&gt;=D53,"Yes","No"))</f>
      </c>
    </row>
    <row r="54" spans="1:5" x14ac:dyDescent="0.25">
      <c r="A54">
        <f>A53+1</f>
      </c>
      <c r="B54" s="16">
        <f>IF(A54&gt;RetirementAge,"",B53*(1+'Coast FIRE calculator'!$B$16)+C53)</f>
      </c>
      <c r="C54" s="16">
        <f>IF(OR(A54&gt;RetirementAge,B54=""),"",IF(COUNTIF(E$1:E53,"Yes")&gt;0,0,IF(B54&gt;=D54,0,Monthly*12)))</f>
      </c>
      <c r="D54" s="16">
        <f>IF(A54&gt;RetirementAge,"",'Coast FIRE calculator'!$B$18/(1+'Coast FIRE calculator'!$B$16)^(RetirementAge-A54))</f>
      </c>
      <c r="E54">
        <f>IF(OR(B54="",D54=""),"",IF(B54&gt;=D54,"Yes","No"))</f>
      </c>
    </row>
    <row r="55" spans="1:5" x14ac:dyDescent="0.25">
      <c r="A55">
        <f>A54+1</f>
      </c>
      <c r="B55" s="16">
        <f>IF(A55&gt;RetirementAge,"",B54*(1+'Coast FIRE calculator'!$B$16)+C54)</f>
      </c>
      <c r="C55" s="16">
        <f>IF(OR(A55&gt;RetirementAge,B55=""),"",IF(COUNTIF(E$1:E54,"Yes")&gt;0,0,IF(B55&gt;=D55,0,Monthly*12)))</f>
      </c>
      <c r="D55" s="16">
        <f>IF(A55&gt;RetirementAge,"",'Coast FIRE calculator'!$B$18/(1+'Coast FIRE calculator'!$B$16)^(RetirementAge-A55))</f>
      </c>
      <c r="E55">
        <f>IF(OR(B55="",D55=""),"",IF(B55&gt;=D55,"Yes","No"))</f>
      </c>
    </row>
    <row r="56" spans="1:5" x14ac:dyDescent="0.25">
      <c r="A56">
        <f>A55+1</f>
      </c>
      <c r="B56" s="16">
        <f>IF(A56&gt;RetirementAge,"",B55*(1+'Coast FIRE calculator'!$B$16)+C55)</f>
      </c>
      <c r="C56" s="16">
        <f>IF(OR(A56&gt;RetirementAge,B56=""),"",IF(COUNTIF(E$1:E55,"Yes")&gt;0,0,IF(B56&gt;=D56,0,Monthly*12)))</f>
      </c>
      <c r="D56" s="16">
        <f>IF(A56&gt;RetirementAge,"",'Coast FIRE calculator'!$B$18/(1+'Coast FIRE calculator'!$B$16)^(RetirementAge-A56))</f>
      </c>
      <c r="E56">
        <f>IF(OR(B56="",D56=""),"",IF(B56&gt;=D56,"Yes","No"))</f>
      </c>
    </row>
    <row r="57" spans="1:5" x14ac:dyDescent="0.25">
      <c r="A57">
        <f>A56+1</f>
      </c>
      <c r="B57" s="16">
        <f>IF(A57&gt;RetirementAge,"",B56*(1+'Coast FIRE calculator'!$B$16)+C56)</f>
      </c>
      <c r="C57" s="16">
        <f>IF(OR(A57&gt;RetirementAge,B57=""),"",IF(COUNTIF(E$1:E56,"Yes")&gt;0,0,IF(B57&gt;=D57,0,Monthly*12)))</f>
      </c>
      <c r="D57" s="16">
        <f>IF(A57&gt;RetirementAge,"",'Coast FIRE calculator'!$B$18/(1+'Coast FIRE calculator'!$B$16)^(RetirementAge-A57))</f>
      </c>
      <c r="E57">
        <f>IF(OR(B57="",D57=""),"",IF(B57&gt;=D57,"Yes","No"))</f>
      </c>
    </row>
    <row r="58" spans="1:5" x14ac:dyDescent="0.25">
      <c r="A58">
        <f>A57+1</f>
      </c>
      <c r="B58" s="16">
        <f>IF(A58&gt;RetirementAge,"",B57*(1+'Coast FIRE calculator'!$B$16)+C57)</f>
      </c>
      <c r="C58" s="16">
        <f>IF(OR(A58&gt;RetirementAge,B58=""),"",IF(COUNTIF(E$1:E57,"Yes")&gt;0,0,IF(B58&gt;=D58,0,Monthly*12)))</f>
      </c>
      <c r="D58" s="16">
        <f>IF(A58&gt;RetirementAge,"",'Coast FIRE calculator'!$B$18/(1+'Coast FIRE calculator'!$B$16)^(RetirementAge-A58))</f>
      </c>
      <c r="E58">
        <f>IF(OR(B58="",D58=""),"",IF(B58&gt;=D58,"Yes","No"))</f>
      </c>
    </row>
    <row r="59" spans="1:5" x14ac:dyDescent="0.25">
      <c r="A59">
        <f>A58+1</f>
      </c>
      <c r="B59" s="16">
        <f>IF(A59&gt;RetirementAge,"",B58*(1+'Coast FIRE calculator'!$B$16)+C58)</f>
      </c>
      <c r="C59" s="16">
        <f>IF(OR(A59&gt;RetirementAge,B59=""),"",IF(COUNTIF(E$1:E58,"Yes")&gt;0,0,IF(B59&gt;=D59,0,Monthly*12)))</f>
      </c>
      <c r="D59" s="16">
        <f>IF(A59&gt;RetirementAge,"",'Coast FIRE calculator'!$B$18/(1+'Coast FIRE calculator'!$B$16)^(RetirementAge-A59))</f>
      </c>
      <c r="E59">
        <f>IF(OR(B59="",D59=""),"",IF(B59&gt;=D59,"Yes","No"))</f>
      </c>
    </row>
    <row r="60" spans="1:5" x14ac:dyDescent="0.25">
      <c r="A60">
        <f>A59+1</f>
      </c>
      <c r="B60" s="16">
        <f>IF(A60&gt;RetirementAge,"",B59*(1+'Coast FIRE calculator'!$B$16)+C59)</f>
      </c>
      <c r="C60" s="16">
        <f>IF(OR(A60&gt;RetirementAge,B60=""),"",IF(COUNTIF(E$1:E59,"Yes")&gt;0,0,IF(B60&gt;=D60,0,Monthly*12)))</f>
      </c>
      <c r="D60" s="16">
        <f>IF(A60&gt;RetirementAge,"",'Coast FIRE calculator'!$B$18/(1+'Coast FIRE calculator'!$B$16)^(RetirementAge-A60))</f>
      </c>
      <c r="E60">
        <f>IF(OR(B60="",D60=""),"",IF(B60&gt;=D60,"Yes","No"))</f>
      </c>
    </row>
    <row r="61" spans="1:5" x14ac:dyDescent="0.25">
      <c r="A61">
        <f>A60+1</f>
      </c>
      <c r="B61" s="16">
        <f>IF(A61&gt;RetirementAge,"",B60*(1+'Coast FIRE calculator'!$B$16)+C60)</f>
      </c>
      <c r="C61" s="16">
        <f>IF(OR(A61&gt;RetirementAge,B61=""),"",IF(COUNTIF(E$1:E60,"Yes")&gt;0,0,IF(B61&gt;=D61,0,Monthly*12)))</f>
      </c>
      <c r="D61" s="16">
        <f>IF(A61&gt;RetirementAge,"",'Coast FIRE calculator'!$B$18/(1+'Coast FIRE calculator'!$B$16)^(RetirementAge-A61))</f>
      </c>
      <c r="E61">
        <f>IF(OR(B61="",D61=""),"",IF(B61&gt;=D61,"Yes","No"))</f>
      </c>
    </row>
    <row r="62" spans="1:5" x14ac:dyDescent="0.25">
      <c r="A62">
        <f>A61+1</f>
      </c>
      <c r="B62" s="16">
        <f>IF(A62&gt;RetirementAge,"",B61*(1+'Coast FIRE calculator'!$B$16)+C61)</f>
      </c>
      <c r="C62" s="16">
        <f>IF(OR(A62&gt;RetirementAge,B62=""),"",IF(COUNTIF(E$1:E61,"Yes")&gt;0,0,IF(B62&gt;=D62,0,Monthly*12)))</f>
      </c>
      <c r="D62" s="16">
        <f>IF(A62&gt;RetirementAge,"",'Coast FIRE calculator'!$B$18/(1+'Coast FIRE calculator'!$B$16)^(RetirementAge-A62))</f>
      </c>
      <c r="E62">
        <f>IF(OR(B62="",D62=""),"",IF(B62&gt;=D62,"Yes","No"))</f>
      </c>
    </row>
    <row r="63" spans="1:5" x14ac:dyDescent="0.25">
      <c r="A63">
        <f>A62+1</f>
      </c>
      <c r="B63" s="16">
        <f>IF(A63&gt;RetirementAge,"",B62*(1+'Coast FIRE calculator'!$B$16)+C62)</f>
      </c>
      <c r="C63" s="16">
        <f>IF(OR(A63&gt;RetirementAge,B63=""),"",IF(COUNTIF(E$1:E62,"Yes")&gt;0,0,IF(B63&gt;=D63,0,Monthly*12)))</f>
      </c>
      <c r="D63" s="16">
        <f>IF(A63&gt;RetirementAge,"",'Coast FIRE calculator'!$B$18/(1+'Coast FIRE calculator'!$B$16)^(RetirementAge-A63))</f>
      </c>
      <c r="E63">
        <f>IF(OR(B63="",D63=""),"",IF(B63&gt;=D63,"Yes","No"))</f>
      </c>
    </row>
    <row r="64" spans="1:5" x14ac:dyDescent="0.25">
      <c r="A64">
        <f>A63+1</f>
      </c>
      <c r="B64" s="16">
        <f>IF(A64&gt;RetirementAge,"",B63*(1+'Coast FIRE calculator'!$B$16)+C63)</f>
      </c>
      <c r="C64" s="16">
        <f>IF(OR(A64&gt;RetirementAge,B64=""),"",IF(COUNTIF(E$1:E63,"Yes")&gt;0,0,IF(B64&gt;=D64,0,Monthly*12)))</f>
      </c>
      <c r="D64" s="16">
        <f>IF(A64&gt;RetirementAge,"",'Coast FIRE calculator'!$B$18/(1+'Coast FIRE calculator'!$B$16)^(RetirementAge-A64))</f>
      </c>
      <c r="E64">
        <f>IF(OR(B64="",D64=""),"",IF(B64&gt;=D64,"Yes","No"))</f>
      </c>
    </row>
    <row r="65" spans="1:5" x14ac:dyDescent="0.25">
      <c r="A65">
        <f>A64+1</f>
      </c>
      <c r="B65" s="16">
        <f>IF(A65&gt;RetirementAge,"",B64*(1+'Coast FIRE calculator'!$B$16)+C64)</f>
      </c>
      <c r="C65" s="16">
        <f>IF(OR(A65&gt;RetirementAge,B65=""),"",IF(COUNTIF(E$1:E64,"Yes")&gt;0,0,IF(B65&gt;=D65,0,Monthly*12)))</f>
      </c>
      <c r="D65" s="16">
        <f>IF(A65&gt;RetirementAge,"",'Coast FIRE calculator'!$B$18/(1+'Coast FIRE calculator'!$B$16)^(RetirementAge-A65))</f>
      </c>
      <c r="E65">
        <f>IF(OR(B65="",D65=""),"",IF(B65&gt;=D65,"Yes","No"))</f>
      </c>
    </row>
    <row r="66" spans="1:5" x14ac:dyDescent="0.25">
      <c r="A66">
        <f>A65+1</f>
      </c>
      <c r="B66" s="16">
        <f>IF(A66&gt;RetirementAge,"",B65*(1+'Coast FIRE calculator'!$B$16)+C65)</f>
      </c>
      <c r="C66" s="16">
        <f>IF(OR(A66&gt;RetirementAge,B66=""),"",IF(COUNTIF(E$1:E65,"Yes")&gt;0,0,IF(B66&gt;=D66,0,Monthly*12)))</f>
      </c>
      <c r="D66" s="16">
        <f>IF(A66&gt;RetirementAge,"",'Coast FIRE calculator'!$B$18/(1+'Coast FIRE calculator'!$B$16)^(RetirementAge-A66))</f>
      </c>
      <c r="E66">
        <f>IF(OR(B66="",D66=""),"",IF(B66&gt;=D66,"Yes","No"))</f>
      </c>
    </row>
    <row r="67" spans="1:5" x14ac:dyDescent="0.25">
      <c r="A67">
        <f>A66+1</f>
      </c>
      <c r="B67" s="16">
        <f>IF(A67&gt;RetirementAge,"",B66*(1+'Coast FIRE calculator'!$B$16)+C66)</f>
      </c>
      <c r="C67" s="16">
        <f>IF(OR(A67&gt;RetirementAge,B67=""),"",IF(COUNTIF(E$1:E66,"Yes")&gt;0,0,IF(B67&gt;=D67,0,Monthly*12)))</f>
      </c>
      <c r="D67" s="16">
        <f>IF(A67&gt;RetirementAge,"",'Coast FIRE calculator'!$B$18/(1+'Coast FIRE calculator'!$B$16)^(RetirementAge-A67))</f>
      </c>
      <c r="E67">
        <f>IF(OR(B67="",D67=""),"",IF(B67&gt;=D67,"Yes","No"))</f>
      </c>
    </row>
    <row r="68" spans="1:5" x14ac:dyDescent="0.25">
      <c r="A68">
        <f>A67+1</f>
      </c>
      <c r="B68" s="16">
        <f>IF(A68&gt;RetirementAge,"",B67*(1+'Coast FIRE calculator'!$B$16)+C67)</f>
      </c>
      <c r="C68" s="16">
        <f>IF(OR(A68&gt;RetirementAge,B68=""),"",IF(COUNTIF(E$1:E67,"Yes")&gt;0,0,IF(B68&gt;=D68,0,Monthly*12)))</f>
      </c>
      <c r="D68" s="16">
        <f>IF(A68&gt;RetirementAge,"",'Coast FIRE calculator'!$B$18/(1+'Coast FIRE calculator'!$B$16)^(RetirementAge-A68))</f>
      </c>
      <c r="E68">
        <f>IF(OR(B68="",D68=""),"",IF(B68&gt;=D68,"Yes","No"))</f>
      </c>
    </row>
    <row r="69" spans="1:5" x14ac:dyDescent="0.25">
      <c r="A69">
        <f>A68+1</f>
      </c>
      <c r="B69" s="16">
        <f>IF(A69&gt;RetirementAge,"",B68*(1+'Coast FIRE calculator'!$B$16)+C68)</f>
      </c>
      <c r="C69" s="16">
        <f>IF(OR(A69&gt;RetirementAge,B69=""),"",IF(COUNTIF(E$1:E68,"Yes")&gt;0,0,IF(B69&gt;=D69,0,Monthly*12)))</f>
      </c>
      <c r="D69" s="16">
        <f>IF(A69&gt;RetirementAge,"",'Coast FIRE calculator'!$B$18/(1+'Coast FIRE calculator'!$B$16)^(RetirementAge-A69))</f>
      </c>
      <c r="E69">
        <f>IF(OR(B69="",D69=""),"",IF(B69&gt;=D69,"Yes","No"))</f>
      </c>
    </row>
    <row r="70" spans="1:5" x14ac:dyDescent="0.25">
      <c r="A70">
        <f>A69+1</f>
      </c>
      <c r="B70" s="16">
        <f>IF(A70&gt;RetirementAge,"",B69*(1+'Coast FIRE calculator'!$B$16)+C69)</f>
      </c>
      <c r="C70" s="16">
        <f>IF(OR(A70&gt;RetirementAge,B70=""),"",IF(COUNTIF(E$1:E69,"Yes")&gt;0,0,IF(B70&gt;=D70,0,Monthly*12)))</f>
      </c>
      <c r="D70" s="16">
        <f>IF(A70&gt;RetirementAge,"",'Coast FIRE calculator'!$B$18/(1+'Coast FIRE calculator'!$B$16)^(RetirementAge-A70))</f>
      </c>
      <c r="E70">
        <f>IF(OR(B70="",D70=""),"",IF(B70&gt;=D70,"Yes","No"))</f>
      </c>
    </row>
    <row r="71" spans="1:5" x14ac:dyDescent="0.25">
      <c r="A71">
        <f>A70+1</f>
      </c>
      <c r="B71" s="16">
        <f>IF(A71&gt;RetirementAge,"",B70*(1+'Coast FIRE calculator'!$B$16)+C70)</f>
      </c>
      <c r="C71" s="16">
        <f>IF(OR(A71&gt;RetirementAge,B71=""),"",IF(COUNTIF(E$1:E70,"Yes")&gt;0,0,IF(B71&gt;=D71,0,Monthly*12)))</f>
      </c>
      <c r="D71" s="16">
        <f>IF(A71&gt;RetirementAge,"",'Coast FIRE calculator'!$B$18/(1+'Coast FIRE calculator'!$B$16)^(RetirementAge-A71))</f>
      </c>
      <c r="E71">
        <f>IF(OR(B71="",D71=""),"",IF(B71&gt;=D71,"Yes","No"))</f>
      </c>
    </row>
    <row r="72" spans="1:5" x14ac:dyDescent="0.25">
      <c r="A72">
        <f>A71+1</f>
      </c>
      <c r="B72" s="16">
        <f>IF(A72&gt;RetirementAge,"",B71*(1+'Coast FIRE calculator'!$B$16)+C71)</f>
      </c>
      <c r="C72" s="16">
        <f>IF(OR(A72&gt;RetirementAge,B72=""),"",IF(COUNTIF(E$1:E71,"Yes")&gt;0,0,IF(B72&gt;=D72,0,Monthly*12)))</f>
      </c>
      <c r="D72" s="16">
        <f>IF(A72&gt;RetirementAge,"",'Coast FIRE calculator'!$B$18/(1+'Coast FIRE calculator'!$B$16)^(RetirementAge-A72))</f>
      </c>
      <c r="E72">
        <f>IF(OR(B72="",D72=""),"",IF(B72&gt;=D72,"Yes","No"))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4" customWidth="1"/>
    <col min="2" max="5" width="16" customWidth="1"/>
  </cols>
  <sheetData>
    <row r="1" spans="1:1" x14ac:dyDescent="0.25">
      <c r="A1" s="14" t="s">
        <v>40</v>
      </c>
    </row>
    <row r="3" spans="1:5" s="14" customFormat="1" x14ac:dyDescent="0.25">
      <c r="A3" s="15" t="s">
        <v>35</v>
      </c>
      <c r="B3" s="17">
        <v>40000</v>
      </c>
      <c r="C3" s="17">
        <v>60000</v>
      </c>
      <c r="D3" s="17">
        <v>80000</v>
      </c>
      <c r="E3" s="17">
        <v>100000</v>
      </c>
    </row>
    <row r="4" spans="1:5" x14ac:dyDescent="0.25">
      <c r="A4">
        <v>20</v>
      </c>
      <c r="B4" s="16">
        <f>IF($A4&gt;=RetirementAge,"",(B$3/WithdrawalRate)/(1+'Coast FIRE calculator'!$B$16)^(RetirementAge-$A4))</f>
      </c>
      <c r="C4" s="16">
        <f>IF($A4&gt;=RetirementAge,"",(C$3/WithdrawalRate)/(1+'Coast FIRE calculator'!$B$16)^(RetirementAge-$A4))</f>
      </c>
      <c r="D4" s="16">
        <f>IF($A4&gt;=RetirementAge,"",(D$3/WithdrawalRate)/(1+'Coast FIRE calculator'!$B$16)^(RetirementAge-$A4))</f>
      </c>
      <c r="E4" s="16">
        <f>IF($A4&gt;=RetirementAge,"",(E$3/WithdrawalRate)/(1+'Coast FIRE calculator'!$B$16)^(RetirementAge-$A4))</f>
      </c>
    </row>
    <row r="5" spans="1:5" x14ac:dyDescent="0.25">
      <c r="A5">
        <v>25</v>
      </c>
      <c r="B5" s="16">
        <f>IF($A5&gt;=RetirementAge,"",(B$3/WithdrawalRate)/(1+'Coast FIRE calculator'!$B$16)^(RetirementAge-$A5))</f>
      </c>
      <c r="C5" s="16">
        <f>IF($A5&gt;=RetirementAge,"",(C$3/WithdrawalRate)/(1+'Coast FIRE calculator'!$B$16)^(RetirementAge-$A5))</f>
      </c>
      <c r="D5" s="16">
        <f>IF($A5&gt;=RetirementAge,"",(D$3/WithdrawalRate)/(1+'Coast FIRE calculator'!$B$16)^(RetirementAge-$A5))</f>
      </c>
      <c r="E5" s="16">
        <f>IF($A5&gt;=RetirementAge,"",(E$3/WithdrawalRate)/(1+'Coast FIRE calculator'!$B$16)^(RetirementAge-$A5))</f>
      </c>
    </row>
    <row r="6" spans="1:5" x14ac:dyDescent="0.25">
      <c r="A6">
        <v>30</v>
      </c>
      <c r="B6" s="16">
        <f>IF($A6&gt;=RetirementAge,"",(B$3/WithdrawalRate)/(1+'Coast FIRE calculator'!$B$16)^(RetirementAge-$A6))</f>
      </c>
      <c r="C6" s="16">
        <f>IF($A6&gt;=RetirementAge,"",(C$3/WithdrawalRate)/(1+'Coast FIRE calculator'!$B$16)^(RetirementAge-$A6))</f>
      </c>
      <c r="D6" s="16">
        <f>IF($A6&gt;=RetirementAge,"",(D$3/WithdrawalRate)/(1+'Coast FIRE calculator'!$B$16)^(RetirementAge-$A6))</f>
      </c>
      <c r="E6" s="16">
        <f>IF($A6&gt;=RetirementAge,"",(E$3/WithdrawalRate)/(1+'Coast FIRE calculator'!$B$16)^(RetirementAge-$A6))</f>
      </c>
    </row>
    <row r="7" spans="1:5" x14ac:dyDescent="0.25">
      <c r="A7">
        <v>35</v>
      </c>
      <c r="B7" s="16">
        <f>IF($A7&gt;=RetirementAge,"",(B$3/WithdrawalRate)/(1+'Coast FIRE calculator'!$B$16)^(RetirementAge-$A7))</f>
      </c>
      <c r="C7" s="16">
        <f>IF($A7&gt;=RetirementAge,"",(C$3/WithdrawalRate)/(1+'Coast FIRE calculator'!$B$16)^(RetirementAge-$A7))</f>
      </c>
      <c r="D7" s="16">
        <f>IF($A7&gt;=RetirementAge,"",(D$3/WithdrawalRate)/(1+'Coast FIRE calculator'!$B$16)^(RetirementAge-$A7))</f>
      </c>
      <c r="E7" s="16">
        <f>IF($A7&gt;=RetirementAge,"",(E$3/WithdrawalRate)/(1+'Coast FIRE calculator'!$B$16)^(RetirementAge-$A7))</f>
      </c>
    </row>
    <row r="8" spans="1:5" x14ac:dyDescent="0.25">
      <c r="A8">
        <v>40</v>
      </c>
      <c r="B8" s="16">
        <f>IF($A8&gt;=RetirementAge,"",(B$3/WithdrawalRate)/(1+'Coast FIRE calculator'!$B$16)^(RetirementAge-$A8))</f>
      </c>
      <c r="C8" s="16">
        <f>IF($A8&gt;=RetirementAge,"",(C$3/WithdrawalRate)/(1+'Coast FIRE calculator'!$B$16)^(RetirementAge-$A8))</f>
      </c>
      <c r="D8" s="16">
        <f>IF($A8&gt;=RetirementAge,"",(D$3/WithdrawalRate)/(1+'Coast FIRE calculator'!$B$16)^(RetirementAge-$A8))</f>
      </c>
      <c r="E8" s="16">
        <f>IF($A8&gt;=RetirementAge,"",(E$3/WithdrawalRate)/(1+'Coast FIRE calculator'!$B$16)^(RetirementAge-$A8))</f>
      </c>
    </row>
    <row r="9" spans="1:5" x14ac:dyDescent="0.25">
      <c r="A9">
        <v>45</v>
      </c>
      <c r="B9" s="16">
        <f>IF($A9&gt;=RetirementAge,"",(B$3/WithdrawalRate)/(1+'Coast FIRE calculator'!$B$16)^(RetirementAge-$A9))</f>
      </c>
      <c r="C9" s="16">
        <f>IF($A9&gt;=RetirementAge,"",(C$3/WithdrawalRate)/(1+'Coast FIRE calculator'!$B$16)^(RetirementAge-$A9))</f>
      </c>
      <c r="D9" s="16">
        <f>IF($A9&gt;=RetirementAge,"",(D$3/WithdrawalRate)/(1+'Coast FIRE calculator'!$B$16)^(RetirementAge-$A9))</f>
      </c>
      <c r="E9" s="16">
        <f>IF($A9&gt;=RetirementAge,"",(E$3/WithdrawalRate)/(1+'Coast FIRE calculator'!$B$16)^(RetirementAge-$A9))</f>
      </c>
    </row>
    <row r="10" spans="1:5" x14ac:dyDescent="0.25">
      <c r="A10">
        <v>50</v>
      </c>
      <c r="B10" s="16">
        <f>IF($A10&gt;=RetirementAge,"",(B$3/WithdrawalRate)/(1+'Coast FIRE calculator'!$B$16)^(RetirementAge-$A10))</f>
      </c>
      <c r="C10" s="16">
        <f>IF($A10&gt;=RetirementAge,"",(C$3/WithdrawalRate)/(1+'Coast FIRE calculator'!$B$16)^(RetirementAge-$A10))</f>
      </c>
      <c r="D10" s="16">
        <f>IF($A10&gt;=RetirementAge,"",(D$3/WithdrawalRate)/(1+'Coast FIRE calculator'!$B$16)^(RetirementAge-$A10))</f>
      </c>
      <c r="E10" s="16">
        <f>IF($A10&gt;=RetirementAge,"",(E$3/WithdrawalRate)/(1+'Coast FIRE calculator'!$B$16)^(RetirementAge-$A10))</f>
      </c>
    </row>
    <row r="11" spans="1:5" x14ac:dyDescent="0.25">
      <c r="A11">
        <v>55</v>
      </c>
      <c r="B11" s="16">
        <f>IF($A11&gt;=RetirementAge,"",(B$3/WithdrawalRate)/(1+'Coast FIRE calculator'!$B$16)^(RetirementAge-$A11))</f>
      </c>
      <c r="C11" s="16">
        <f>IF($A11&gt;=RetirementAge,"",(C$3/WithdrawalRate)/(1+'Coast FIRE calculator'!$B$16)^(RetirementAge-$A11))</f>
      </c>
      <c r="D11" s="16">
        <f>IF($A11&gt;=RetirementAge,"",(D$3/WithdrawalRate)/(1+'Coast FIRE calculator'!$B$16)^(RetirementAge-$A11))</f>
      </c>
      <c r="E11" s="16">
        <f>IF($A11&gt;=RetirementAge,"",(E$3/WithdrawalRate)/(1+'Coast FIRE calculator'!$B$16)^(RetirementAge-$A11))</f>
      </c>
    </row>
    <row r="12" spans="1:5" x14ac:dyDescent="0.25">
      <c r="A12">
        <v>60</v>
      </c>
      <c r="B12" s="16">
        <f>IF($A12&gt;=RetirementAge,"",(B$3/WithdrawalRate)/(1+'Coast FIRE calculator'!$B$16)^(RetirementAge-$A12))</f>
      </c>
      <c r="C12" s="16">
        <f>IF($A12&gt;=RetirementAge,"",(C$3/WithdrawalRate)/(1+'Coast FIRE calculator'!$B$16)^(RetirementAge-$A12))</f>
      </c>
      <c r="D12" s="16">
        <f>IF($A12&gt;=RetirementAge,"",(D$3/WithdrawalRate)/(1+'Coast FIRE calculator'!$B$16)^(RetirementAge-$A12))</f>
      </c>
      <c r="E12" s="16">
        <f>IF($A12&gt;=RetirementAge,"",(E$3/WithdrawalRate)/(1+'Coast FIRE calculator'!$B$16)^(RetirementAge-$A12))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Coast FIRE calculator</vt:lpstr>
      <vt:lpstr>Year by year</vt:lpstr>
      <vt:lpstr>By 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MyCoastFIRE</dc:creator>
  <dc:title/>
  <dc:subject/>
  <dc:description/>
  <cp:keywords/>
  <cp:category/>
  <cp:lastModifiedBy>Unknown</cp:lastModifiedBy>
  <dcterms:created xsi:type="dcterms:W3CDTF">2026-09-14T00:00:00Z</dcterms:created>
  <dcterms:modified xsi:type="dcterms:W3CDTF">2026-09-14T00:00:00Z</dcterms:modified>
</cp:coreProperties>
</file>